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  <author>ARiMR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  <comment ref="K20" authorId="1">
      <text>
        <r>
          <rPr>
            <b/>
            <sz val="8"/>
            <rFont val="Tahoma"/>
            <family val="0"/>
          </rPr>
          <t>wartość stopy dyskontowej 4,18% obowiązuje od dnia 01.07.2013 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<sst xmlns="http://schemas.openxmlformats.org/spreadsheetml/2006/main" count="411" uniqueCount="210">
  <si>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</si>
  <si>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</si>
  <si>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</si>
  <si>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</si>
  <si>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</si>
  <si>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</si>
  <si>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</si>
  <si>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</si>
  <si>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</si>
  <si>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</si>
  <si>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</si>
  <si>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</si>
  <si>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</si>
  <si>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</si>
  <si>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</si>
  <si>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</si>
  <si>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</si>
  <si>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</si>
  <si>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</si>
  <si>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</si>
  <si>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</si>
  <si>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</si>
  <si>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</si>
  <si>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</si>
  <si>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</si>
  <si>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</si>
  <si>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</si>
  <si>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</si>
  <si>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</si>
  <si>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</si>
  <si>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</si>
  <si>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</si>
  <si>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</si>
  <si>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</si>
  <si>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</si>
  <si>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</si>
  <si>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</si>
  <si>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</si>
  <si>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</si>
  <si>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</si>
  <si>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</si>
  <si>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</si>
  <si>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</si>
  <si>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</si>
  <si>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</si>
  <si>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</si>
  <si>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</si>
  <si>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</si>
  <si>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</si>
  <si>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</si>
  <si>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</si>
  <si>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</si>
  <si>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</si>
  <si>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</si>
  <si>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</si>
  <si>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</si>
  <si>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</si>
  <si>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</si>
  <si>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</si>
  <si>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</si>
  <si>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</si>
  <si>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</si>
  <si>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</si>
  <si>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</si>
  <si>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</si>
  <si>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</si>
  <si>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</si>
  <si>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</si>
  <si>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</si>
  <si>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</si>
  <si>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</si>
  <si>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</si>
  <si>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</si>
  <si>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</si>
  <si>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</si>
  <si>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</si>
  <si>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</si>
  <si>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</si>
  <si>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</si>
  <si>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</si>
  <si>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</si>
  <si>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</si>
  <si>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</si>
  <si>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</si>
  <si>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</si>
  <si>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</si>
  <si>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</si>
  <si>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</si>
  <si>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</si>
  <si>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</si>
  <si>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</si>
  <si>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</si>
  <si>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</si>
  <si>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</si>
  <si>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</si>
  <si>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</si>
  <si>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</si>
  <si>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</si>
  <si>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</si>
  <si>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</si>
  <si>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</si>
  <si>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</si>
  <si>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</si>
  <si>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</si>
  <si>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</si>
  <si>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</si>
  <si>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</si>
  <si>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</si>
  <si>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</si>
  <si>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</si>
  <si>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</si>
  <si>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</si>
  <si>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</si>
  <si>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</si>
  <si>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</si>
  <si>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</si>
  <si>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</si>
  <si>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</si>
  <si>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</si>
  <si>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</si>
  <si>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</si>
  <si>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</si>
  <si>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</si>
  <si>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</si>
  <si>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</si>
  <si>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</si>
  <si>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</si>
  <si>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</si>
  <si>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</si>
  <si>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</si>
  <si>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</si>
  <si>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</si>
  <si>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</si>
  <si>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</si>
  <si>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</si>
  <si>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</si>
  <si>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</si>
  <si>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</si>
  <si>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</si>
  <si>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</si>
  <si>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</si>
  <si>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</si>
  <si>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</si>
  <si>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</si>
  <si>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</si>
  <si>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</si>
  <si>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</si>
  <si>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</si>
  <si>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</si>
  <si>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</si>
  <si>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</si>
  <si>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</si>
  <si>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</si>
  <si>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</si>
  <si>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</si>
  <si>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</si>
  <si>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</si>
  <si>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</si>
  <si>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</si>
  <si>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</si>
  <si>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</si>
  <si>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</si>
  <si>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</si>
  <si>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</si>
  <si>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</si>
  <si>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</si>
  <si>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</si>
  <si>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</si>
  <si>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</si>
  <si>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</si>
  <si>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</si>
  <si>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</si>
  <si>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</si>
  <si>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</si>
  <si>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</si>
  <si>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</si>
  <si>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</si>
  <si>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</si>
  <si>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</si>
  <si>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</si>
  <si>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</si>
  <si>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</si>
  <si>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</si>
  <si>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</si>
  <si>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</si>
  <si>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</si>
  <si>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</si>
  <si>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</si>
  <si>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</si>
  <si>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</si>
  <si>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</si>
  <si>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</si>
  <si>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</si>
  <si>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</si>
  <si>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</si>
  <si>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</si>
  <si>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</si>
  <si>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</si>
  <si>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</si>
  <si>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</si>
  <si>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</si>
  <si>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</si>
  <si>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</si>
  <si>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</si>
  <si>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</si>
  <si>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</si>
  <si>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</si>
  <si>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</si>
  <si>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Plan marketingowy</t>
  </si>
  <si>
    <t>*10. Stopa dyskonta (%)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</si>
</sst>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10" fontId="6" fillId="35" borderId="0" xfId="0" applyNumberFormat="1" applyFont="1" applyFill="1" applyAlignment="1" applyProtection="1">
      <alignment/>
      <protection locked="0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32.emf" /><Relationship Id="rId3" Type="http://schemas.openxmlformats.org/officeDocument/2006/relationships/image" Target="../media/image22.emf" /><Relationship Id="rId4" Type="http://schemas.openxmlformats.org/officeDocument/2006/relationships/image" Target="../media/image25.emf" /><Relationship Id="rId5" Type="http://schemas.openxmlformats.org/officeDocument/2006/relationships/image" Target="../media/image12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2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8.emf" /><Relationship Id="rId3" Type="http://schemas.openxmlformats.org/officeDocument/2006/relationships/image" Target="../media/image27.emf" /><Relationship Id="rId4" Type="http://schemas.openxmlformats.org/officeDocument/2006/relationships/image" Target="../media/image19.emf" /><Relationship Id="rId5" Type="http://schemas.openxmlformats.org/officeDocument/2006/relationships/image" Target="../media/image13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4.emf" /><Relationship Id="rId3" Type="http://schemas.openxmlformats.org/officeDocument/2006/relationships/image" Target="../media/image34.emf" /><Relationship Id="rId4" Type="http://schemas.openxmlformats.org/officeDocument/2006/relationships/image" Target="../media/image33.emf" /><Relationship Id="rId5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17">
      <selection activeCell="N18" sqref="N18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6" t="s">
        <v>205</v>
      </c>
      <c r="K8" s="167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8" t="s">
        <v>75</v>
      </c>
      <c r="E11" s="169"/>
      <c r="F11" s="169"/>
      <c r="G11" s="169"/>
      <c r="H11" s="169"/>
      <c r="I11" s="169"/>
      <c r="J11" s="169"/>
      <c r="K11" s="169"/>
      <c r="L11" s="65"/>
      <c r="M11" s="65"/>
      <c r="N11" s="150"/>
    </row>
    <row r="12" spans="2:13" ht="38.25" customHeight="1">
      <c r="B12" s="74"/>
      <c r="C12" s="65"/>
      <c r="D12" s="170"/>
      <c r="E12" s="170"/>
      <c r="F12" s="170"/>
      <c r="G12" s="170"/>
      <c r="H12" s="170"/>
      <c r="I12" s="170"/>
      <c r="J12" s="170"/>
      <c r="K12" s="170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1"/>
      <c r="G14" s="171"/>
      <c r="H14" s="171"/>
      <c r="I14" s="171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2" t="s">
        <v>207</v>
      </c>
      <c r="D16" s="172"/>
      <c r="E16" s="172"/>
      <c r="F16" s="172"/>
      <c r="G16" s="172"/>
      <c r="H16" s="172"/>
      <c r="I16" s="172"/>
      <c r="J16" s="172"/>
      <c r="K16" s="172"/>
      <c r="L16" s="172"/>
      <c r="M16" s="65"/>
    </row>
    <row r="17" spans="2:13" ht="33" customHeight="1">
      <c r="B17" s="74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65"/>
    </row>
    <row r="18" spans="2:13" ht="12.75" customHeight="1">
      <c r="B18" s="7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65"/>
    </row>
    <row r="19" spans="2:13" ht="31.5" customHeight="1">
      <c r="B19" s="74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65"/>
    </row>
    <row r="20" spans="2:13" ht="90" customHeight="1">
      <c r="B20" s="74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5" t="s">
        <v>189</v>
      </c>
      <c r="D22" s="165"/>
      <c r="E22" s="165"/>
      <c r="F22" s="165"/>
      <c r="G22" s="165"/>
      <c r="H22" s="165"/>
      <c r="I22" s="165"/>
      <c r="J22" s="165"/>
      <c r="K22" s="165"/>
      <c r="L22" s="165"/>
      <c r="M22" s="65"/>
    </row>
    <row r="23" spans="2:13" ht="49.5" customHeight="1">
      <c r="B23" s="74"/>
      <c r="C23" s="164" t="s">
        <v>188</v>
      </c>
      <c r="D23" s="164"/>
      <c r="E23" s="164"/>
      <c r="F23" s="164"/>
      <c r="G23" s="164"/>
      <c r="H23" s="164"/>
      <c r="I23" s="164"/>
      <c r="J23" s="164"/>
      <c r="K23" s="164"/>
      <c r="L23" s="164"/>
      <c r="M23" s="65"/>
    </row>
    <row r="24" spans="2:13" ht="49.5" customHeight="1">
      <c r="B24" s="7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65"/>
    </row>
    <row r="25" spans="2:13" ht="49.5" customHeight="1">
      <c r="B25" s="7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65"/>
    </row>
    <row r="26" spans="2:13" ht="49.5" customHeight="1">
      <c r="B26" s="7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PROW_413_311/13/01/EPO&amp;RStrona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C24" sqref="C24:J38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6.57421875" style="19" customWidth="1"/>
    <col min="12" max="12" width="7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156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10" t="s">
        <v>110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12"/>
      <c r="E7" s="25" t="s">
        <v>23</v>
      </c>
      <c r="F7" s="25">
        <f>+'PF1 ŚWiO'!L7+1</f>
        <v>2014</v>
      </c>
      <c r="G7" s="25">
        <f>+F7+1</f>
        <v>2015</v>
      </c>
      <c r="H7" s="25">
        <f>+G7+1</f>
        <v>2016</v>
      </c>
      <c r="I7" s="25">
        <f>+H7+1</f>
        <v>2017</v>
      </c>
      <c r="J7" s="25">
        <f>+I7+1</f>
        <v>2018</v>
      </c>
      <c r="K7" s="20"/>
    </row>
    <row r="8" spans="2:11" ht="13.5">
      <c r="B8" s="20"/>
      <c r="C8" s="198"/>
      <c r="D8" s="23" t="s">
        <v>157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158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159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160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176</v>
      </c>
      <c r="D13" s="330"/>
      <c r="E13" s="315">
        <f aca="true" t="shared" si="1" ref="E13:J13">IF(E12&gt;0,E12*$C$14,0)</f>
        <v>0</v>
      </c>
      <c r="F13" s="315">
        <f t="shared" si="1"/>
        <v>0</v>
      </c>
      <c r="G13" s="315">
        <f t="shared" si="1"/>
        <v>0</v>
      </c>
      <c r="H13" s="315">
        <f t="shared" si="1"/>
        <v>0</v>
      </c>
      <c r="I13" s="315">
        <f t="shared" si="1"/>
        <v>0</v>
      </c>
      <c r="J13" s="315">
        <f t="shared" si="1"/>
        <v>0</v>
      </c>
      <c r="K13" s="20"/>
    </row>
    <row r="14" spans="2:11" ht="20.25" customHeight="1">
      <c r="B14" s="20"/>
      <c r="C14" s="62"/>
      <c r="D14" s="331"/>
      <c r="E14" s="316"/>
      <c r="F14" s="316"/>
      <c r="G14" s="316"/>
      <c r="H14" s="316"/>
      <c r="I14" s="316"/>
      <c r="J14" s="316"/>
      <c r="K14" s="20"/>
    </row>
    <row r="15" spans="2:11" ht="24" customHeight="1">
      <c r="B15" s="20"/>
      <c r="C15" s="58" t="s">
        <v>177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178</v>
      </c>
      <c r="D16" s="137"/>
      <c r="E16" s="137"/>
      <c r="F16" s="140"/>
      <c r="G16" s="137"/>
      <c r="H16" s="137"/>
      <c r="I16" s="138"/>
      <c r="J16" s="139">
        <f>PF1fin!H12+PF1fin!H15+PF1fin!H26-SUM(E17:J17)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179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180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157</v>
      </c>
      <c r="E19" s="161">
        <v>1</v>
      </c>
      <c r="F19" s="162">
        <f>1/(1+$K20)</f>
        <v>0.9598771357266269</v>
      </c>
      <c r="G19" s="162">
        <f>1/(1+$K20)^2</f>
        <v>0.9213641156907534</v>
      </c>
      <c r="H19" s="162">
        <f>1/(1+$K20)^3</f>
        <v>0.8843963483305369</v>
      </c>
      <c r="I19" s="162">
        <f>1/(1+$K20)^4</f>
        <v>0.8489118336826039</v>
      </c>
      <c r="J19" s="162">
        <f>1/(1+$K20)^5</f>
        <v>0.8148510593996966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8" t="s">
        <v>181</v>
      </c>
      <c r="D20" s="328"/>
      <c r="E20" s="328"/>
      <c r="F20" s="329">
        <f>+SUMPRODUCT(E18:J18,E19:J19)</f>
        <v>0</v>
      </c>
      <c r="G20" s="329"/>
      <c r="H20" s="329"/>
      <c r="I20" s="326"/>
      <c r="J20" s="327"/>
      <c r="K20" s="163">
        <v>0.0418</v>
      </c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7"/>
      <c r="D24" s="318"/>
      <c r="E24" s="318"/>
      <c r="F24" s="318"/>
      <c r="G24" s="318"/>
      <c r="H24" s="318"/>
      <c r="I24" s="318"/>
      <c r="J24" s="319"/>
      <c r="K24" s="20"/>
    </row>
    <row r="25" spans="2:11" ht="12">
      <c r="B25" s="20"/>
      <c r="C25" s="320"/>
      <c r="D25" s="321"/>
      <c r="E25" s="321"/>
      <c r="F25" s="321"/>
      <c r="G25" s="321"/>
      <c r="H25" s="321"/>
      <c r="I25" s="321"/>
      <c r="J25" s="322"/>
      <c r="K25" s="20"/>
    </row>
    <row r="26" spans="2:11" ht="12">
      <c r="B26" s="20"/>
      <c r="C26" s="320"/>
      <c r="D26" s="321"/>
      <c r="E26" s="321"/>
      <c r="F26" s="321"/>
      <c r="G26" s="321"/>
      <c r="H26" s="321"/>
      <c r="I26" s="321"/>
      <c r="J26" s="322"/>
      <c r="K26" s="20"/>
    </row>
    <row r="27" spans="2:11" ht="12">
      <c r="B27" s="20"/>
      <c r="C27" s="320"/>
      <c r="D27" s="321"/>
      <c r="E27" s="321"/>
      <c r="F27" s="321"/>
      <c r="G27" s="321"/>
      <c r="H27" s="321"/>
      <c r="I27" s="321"/>
      <c r="J27" s="322"/>
      <c r="K27" s="20"/>
    </row>
    <row r="28" spans="2:11" ht="12">
      <c r="B28" s="20"/>
      <c r="C28" s="320"/>
      <c r="D28" s="321"/>
      <c r="E28" s="321"/>
      <c r="F28" s="321"/>
      <c r="G28" s="321"/>
      <c r="H28" s="321"/>
      <c r="I28" s="321"/>
      <c r="J28" s="322"/>
      <c r="K28" s="20"/>
    </row>
    <row r="29" spans="2:11" ht="12">
      <c r="B29" s="20"/>
      <c r="C29" s="320"/>
      <c r="D29" s="321"/>
      <c r="E29" s="321"/>
      <c r="F29" s="321"/>
      <c r="G29" s="321"/>
      <c r="H29" s="321"/>
      <c r="I29" s="321"/>
      <c r="J29" s="322"/>
      <c r="K29" s="20"/>
    </row>
    <row r="30" spans="2:11" ht="12">
      <c r="B30" s="20"/>
      <c r="C30" s="320"/>
      <c r="D30" s="321"/>
      <c r="E30" s="321"/>
      <c r="F30" s="321"/>
      <c r="G30" s="321"/>
      <c r="H30" s="321"/>
      <c r="I30" s="321"/>
      <c r="J30" s="322"/>
      <c r="K30" s="20"/>
    </row>
    <row r="31" spans="2:11" ht="12">
      <c r="B31" s="20"/>
      <c r="C31" s="320"/>
      <c r="D31" s="321"/>
      <c r="E31" s="321"/>
      <c r="F31" s="321"/>
      <c r="G31" s="321"/>
      <c r="H31" s="321"/>
      <c r="I31" s="321"/>
      <c r="J31" s="322"/>
      <c r="K31" s="20"/>
    </row>
    <row r="32" spans="2:11" ht="12">
      <c r="B32" s="20"/>
      <c r="C32" s="320"/>
      <c r="D32" s="321"/>
      <c r="E32" s="321"/>
      <c r="F32" s="321"/>
      <c r="G32" s="321"/>
      <c r="H32" s="321"/>
      <c r="I32" s="321"/>
      <c r="J32" s="322"/>
      <c r="K32" s="20"/>
    </row>
    <row r="33" spans="2:11" ht="12">
      <c r="B33" s="20"/>
      <c r="C33" s="320"/>
      <c r="D33" s="321"/>
      <c r="E33" s="321"/>
      <c r="F33" s="321"/>
      <c r="G33" s="321"/>
      <c r="H33" s="321"/>
      <c r="I33" s="321"/>
      <c r="J33" s="322"/>
      <c r="K33" s="20"/>
    </row>
    <row r="34" spans="2:11" ht="12">
      <c r="B34" s="20"/>
      <c r="C34" s="320"/>
      <c r="D34" s="321"/>
      <c r="E34" s="321"/>
      <c r="F34" s="321"/>
      <c r="G34" s="321"/>
      <c r="H34" s="321"/>
      <c r="I34" s="321"/>
      <c r="J34" s="322"/>
      <c r="K34" s="20"/>
    </row>
    <row r="35" spans="2:11" ht="12">
      <c r="B35" s="20"/>
      <c r="C35" s="320"/>
      <c r="D35" s="321"/>
      <c r="E35" s="321"/>
      <c r="F35" s="321"/>
      <c r="G35" s="321"/>
      <c r="H35" s="321"/>
      <c r="I35" s="321"/>
      <c r="J35" s="322"/>
      <c r="K35" s="20"/>
    </row>
    <row r="36" spans="2:11" ht="12">
      <c r="B36" s="20"/>
      <c r="C36" s="320"/>
      <c r="D36" s="321"/>
      <c r="E36" s="321"/>
      <c r="F36" s="321"/>
      <c r="G36" s="321"/>
      <c r="H36" s="321"/>
      <c r="I36" s="321"/>
      <c r="J36" s="322"/>
      <c r="K36" s="20"/>
    </row>
    <row r="37" spans="2:11" ht="12">
      <c r="B37" s="20"/>
      <c r="C37" s="320"/>
      <c r="D37" s="321"/>
      <c r="E37" s="321"/>
      <c r="F37" s="321"/>
      <c r="G37" s="321"/>
      <c r="H37" s="321"/>
      <c r="I37" s="321"/>
      <c r="J37" s="322"/>
      <c r="K37" s="20"/>
    </row>
    <row r="38" spans="2:11" ht="95.25" customHeight="1">
      <c r="B38" s="20"/>
      <c r="C38" s="323"/>
      <c r="D38" s="324"/>
      <c r="E38" s="324"/>
      <c r="F38" s="324"/>
      <c r="G38" s="324"/>
      <c r="H38" s="324"/>
      <c r="I38" s="324"/>
      <c r="J38" s="325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4" t="s">
        <v>163</v>
      </c>
      <c r="D40" s="314"/>
      <c r="E40" s="314"/>
      <c r="F40" s="314" t="s">
        <v>164</v>
      </c>
      <c r="G40" s="314"/>
      <c r="H40" s="314"/>
      <c r="I40" s="314"/>
      <c r="J40" s="314"/>
      <c r="K40" s="20"/>
    </row>
    <row r="41" spans="2:11" ht="25.5" customHeight="1">
      <c r="B41" s="20"/>
      <c r="C41" s="313" t="s">
        <v>161</v>
      </c>
      <c r="D41" s="313"/>
      <c r="E41" s="313"/>
      <c r="F41" s="313" t="s">
        <v>162</v>
      </c>
      <c r="G41" s="313"/>
      <c r="H41" s="313"/>
      <c r="I41" s="313"/>
      <c r="J41" s="313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  <headerFooter scaleWithDoc="0" alignWithMargins="0">
    <oddFooter>&amp;L PROW_413_311/13/01/EPO&amp;RStrona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8" sqref="E8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190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9" t="s">
        <v>192</v>
      </c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27"/>
      <c r="B5" s="29" t="s">
        <v>193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E8+1</f>
        <v>2014</v>
      </c>
      <c r="G8" s="25">
        <f>F8+1</f>
        <v>2015</v>
      </c>
      <c r="H8" s="25">
        <f>G8+1</f>
        <v>2016</v>
      </c>
      <c r="I8" s="25">
        <f>H8+1</f>
        <v>2017</v>
      </c>
      <c r="J8" s="25">
        <f>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151</v>
      </c>
      <c r="C11" s="33" t="s">
        <v>50</v>
      </c>
      <c r="D11" s="23" t="s">
        <v>51</v>
      </c>
      <c r="E11" s="230" t="s">
        <v>26</v>
      </c>
      <c r="F11" s="307"/>
      <c r="G11" s="307"/>
      <c r="H11" s="307"/>
      <c r="I11" s="307"/>
      <c r="J11" s="201"/>
      <c r="K11" s="27"/>
      <c r="L11">
        <v>2</v>
      </c>
    </row>
    <row r="12" spans="1:11" ht="12.75">
      <c r="A12" s="27"/>
      <c r="B12" s="95"/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10" t="s">
        <v>152</v>
      </c>
      <c r="C14" s="211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1"/>
      <c r="C15" s="302"/>
      <c r="D15" s="92">
        <f>D8</f>
        <v>2012</v>
      </c>
      <c r="E15" s="25">
        <f aca="true" t="shared" si="0" ref="E15:J15">+E8</f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5" t="s">
        <v>20</v>
      </c>
      <c r="C17" s="306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4" t="s">
        <v>27</v>
      </c>
      <c r="C21" s="221"/>
      <c r="D21" s="24" t="s">
        <v>110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4"/>
      <c r="C22" s="221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03" t="s">
        <v>182</v>
      </c>
      <c r="C23" s="303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4" t="s">
        <v>28</v>
      </c>
      <c r="C24" s="304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4" t="s">
        <v>155</v>
      </c>
      <c r="C25" s="304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4" t="s">
        <v>29</v>
      </c>
      <c r="C26" s="304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4" t="s">
        <v>30</v>
      </c>
      <c r="C27" s="304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1" t="s">
        <v>34</v>
      </c>
      <c r="C28" s="312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4" t="s">
        <v>31</v>
      </c>
      <c r="C29" s="304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4" t="s">
        <v>32</v>
      </c>
      <c r="C30" s="304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4" t="s">
        <v>33</v>
      </c>
      <c r="C31" s="304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4" t="s">
        <v>20</v>
      </c>
      <c r="C32" s="304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  <row r="310" ht="12.75"/>
    <row r="311" ht="12.75"/>
    <row r="312" ht="12.75"/>
    <row r="313" ht="12.75"/>
    <row r="314" ht="12.75"/>
    <row r="315" ht="12.75"/>
  </sheetData>
  <sheetProtection password="CCD0" sheet="1" objects="1" scenarios="1"/>
  <mergeCells count="19">
    <mergeCell ref="C7:C8"/>
    <mergeCell ref="E11:J11"/>
    <mergeCell ref="E12:J12"/>
    <mergeCell ref="B26:C26"/>
    <mergeCell ref="B14:B15"/>
    <mergeCell ref="C14:C15"/>
    <mergeCell ref="B17:C17"/>
    <mergeCell ref="B21:C22"/>
    <mergeCell ref="B25:C25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7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scaleWithDoc="0" alignWithMargins="0">
    <oddFooter>&amp;L PROW_413_311/13/01/EPO&amp;R1/1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G25" sqref="G25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9" t="s">
        <v>195</v>
      </c>
      <c r="C4" s="300"/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27"/>
      <c r="B5" s="29" t="s">
        <v>196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2012</v>
      </c>
      <c r="E8" s="92">
        <f>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151</v>
      </c>
      <c r="C11" s="33" t="s">
        <v>50</v>
      </c>
      <c r="D11" s="23" t="s">
        <v>51</v>
      </c>
      <c r="E11" s="230" t="s">
        <v>26</v>
      </c>
      <c r="F11" s="307"/>
      <c r="G11" s="307"/>
      <c r="H11" s="307"/>
      <c r="I11" s="307"/>
      <c r="J11" s="201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10" t="s">
        <v>152</v>
      </c>
      <c r="C14" s="211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1"/>
      <c r="C15" s="302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5" t="s">
        <v>20</v>
      </c>
      <c r="C17" s="306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197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4" t="s">
        <v>27</v>
      </c>
      <c r="C21" s="221"/>
      <c r="D21" s="24" t="s">
        <v>110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4"/>
      <c r="C22" s="221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03" t="s">
        <v>182</v>
      </c>
      <c r="C23" s="303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4" t="s">
        <v>28</v>
      </c>
      <c r="C24" s="304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4" t="s">
        <v>155</v>
      </c>
      <c r="C25" s="304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4" t="s">
        <v>29</v>
      </c>
      <c r="C26" s="304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4" t="s">
        <v>30</v>
      </c>
      <c r="C27" s="304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1" t="s">
        <v>34</v>
      </c>
      <c r="C28" s="312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4" t="s">
        <v>31</v>
      </c>
      <c r="C29" s="304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4" t="s">
        <v>32</v>
      </c>
      <c r="C30" s="304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4" t="s">
        <v>33</v>
      </c>
      <c r="C31" s="304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4" t="s">
        <v>20</v>
      </c>
      <c r="C32" s="304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password="CCD0" sheet="1" objects="1" scenarios="1"/>
  <mergeCells count="19">
    <mergeCell ref="C7:C8"/>
    <mergeCell ref="E11:J11"/>
    <mergeCell ref="E12:J12"/>
    <mergeCell ref="B26:C26"/>
    <mergeCell ref="B14:B15"/>
    <mergeCell ref="C14:C15"/>
    <mergeCell ref="B17:C17"/>
    <mergeCell ref="B21:C22"/>
    <mergeCell ref="B25:C25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1">
      <selection activeCell="E19" sqref="E19:H19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3" t="s">
        <v>0</v>
      </c>
      <c r="D6" s="187" t="s">
        <v>165</v>
      </c>
      <c r="E6" s="189"/>
      <c r="F6" s="190"/>
      <c r="G6" s="191"/>
      <c r="H6" s="195"/>
      <c r="I6" s="42"/>
      <c r="J6" s="43"/>
    </row>
    <row r="7" spans="2:10" ht="39.75" customHeight="1">
      <c r="B7" s="78"/>
      <c r="C7" s="184"/>
      <c r="D7" s="188"/>
      <c r="E7" s="192"/>
      <c r="F7" s="193"/>
      <c r="G7" s="194"/>
      <c r="H7" s="19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9"/>
      <c r="F15" s="180"/>
      <c r="G15" s="180"/>
      <c r="H15" s="181"/>
      <c r="I15" s="49"/>
    </row>
    <row r="16" spans="2:9" ht="15" customHeight="1">
      <c r="B16" s="78"/>
      <c r="C16" s="120" t="s">
        <v>166</v>
      </c>
      <c r="D16" s="120"/>
      <c r="E16" s="179"/>
      <c r="F16" s="180"/>
      <c r="G16" s="180"/>
      <c r="H16" s="181"/>
      <c r="I16" s="49"/>
    </row>
    <row r="17" spans="2:9" ht="15" customHeight="1">
      <c r="B17" s="78"/>
      <c r="C17" s="120" t="s">
        <v>167</v>
      </c>
      <c r="D17" s="120"/>
      <c r="E17" s="179"/>
      <c r="F17" s="180"/>
      <c r="G17" s="180"/>
      <c r="H17" s="181"/>
      <c r="I17" s="49"/>
    </row>
    <row r="18" spans="2:9" ht="15" customHeight="1">
      <c r="B18" s="78"/>
      <c r="C18" s="120" t="s">
        <v>79</v>
      </c>
      <c r="D18" s="120"/>
      <c r="E18" s="179"/>
      <c r="F18" s="180"/>
      <c r="G18" s="180"/>
      <c r="H18" s="181"/>
      <c r="I18" s="49"/>
    </row>
    <row r="19" spans="2:9" ht="15" customHeight="1">
      <c r="B19" s="78"/>
      <c r="C19" s="120" t="s">
        <v>80</v>
      </c>
      <c r="D19" s="120"/>
      <c r="E19" s="176"/>
      <c r="F19" s="177"/>
      <c r="G19" s="177"/>
      <c r="H19" s="178"/>
      <c r="I19" s="49"/>
    </row>
    <row r="20" spans="2:9" ht="15" customHeight="1">
      <c r="B20" s="78"/>
      <c r="C20" s="120" t="s">
        <v>54</v>
      </c>
      <c r="D20" s="120"/>
      <c r="E20" s="179"/>
      <c r="F20" s="180"/>
      <c r="G20" s="180"/>
      <c r="H20" s="181"/>
      <c r="I20" s="49"/>
    </row>
    <row r="21" spans="2:9" ht="15" customHeight="1">
      <c r="B21" s="78"/>
      <c r="C21" s="120" t="s">
        <v>81</v>
      </c>
      <c r="D21" s="120"/>
      <c r="E21" s="179"/>
      <c r="F21" s="180"/>
      <c r="G21" s="180"/>
      <c r="H21" s="181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2" t="s">
        <v>83</v>
      </c>
      <c r="E24" s="182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5"/>
      <c r="E25" s="186"/>
      <c r="F25" s="54"/>
      <c r="G25" s="54"/>
      <c r="H25" s="54"/>
      <c r="I25" s="51"/>
      <c r="L25" s="77" t="s">
        <v>157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183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3"/>
      <c r="D29" s="174"/>
      <c r="E29" s="174"/>
      <c r="F29" s="174"/>
      <c r="G29" s="174"/>
      <c r="H29" s="175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PROW_413_311/13/01/EPO&amp;RStrona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D12" sqref="D12:E12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157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183</v>
      </c>
    </row>
    <row r="3" spans="2:14" ht="12.75">
      <c r="B3" s="39"/>
      <c r="C3" s="197" t="s">
        <v>77</v>
      </c>
      <c r="D3" s="197"/>
      <c r="E3" s="197"/>
      <c r="F3" s="197"/>
      <c r="G3" s="197"/>
      <c r="H3" s="197"/>
      <c r="I3" s="39"/>
      <c r="J3" s="39"/>
      <c r="N3" s="38" t="s">
        <v>168</v>
      </c>
    </row>
    <row r="4" spans="2:14" ht="21" customHeight="1">
      <c r="B4" s="39"/>
      <c r="C4" s="199" t="s">
        <v>86</v>
      </c>
      <c r="D4" s="200"/>
      <c r="E4" s="199"/>
      <c r="F4" s="200"/>
      <c r="G4" s="199"/>
      <c r="H4" s="32"/>
      <c r="I4" s="39"/>
      <c r="J4" s="39"/>
      <c r="N4" s="38" t="s">
        <v>169</v>
      </c>
    </row>
    <row r="5" spans="2:14" ht="36" customHeight="1">
      <c r="B5" s="39"/>
      <c r="C5" s="24" t="s">
        <v>88</v>
      </c>
      <c r="D5" s="201" t="s">
        <v>5</v>
      </c>
      <c r="E5" s="204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170</v>
      </c>
    </row>
    <row r="6" spans="2:14" ht="12.75" customHeight="1">
      <c r="B6" s="39"/>
      <c r="C6" s="105"/>
      <c r="D6" s="201"/>
      <c r="E6" s="205"/>
      <c r="F6" s="198"/>
      <c r="G6" s="198"/>
      <c r="H6" s="198"/>
      <c r="I6" s="198"/>
      <c r="J6" s="39"/>
      <c r="N6" s="38" t="s">
        <v>171</v>
      </c>
    </row>
    <row r="7" spans="2:10" ht="24" customHeight="1">
      <c r="B7" s="39"/>
      <c r="C7" s="105"/>
      <c r="D7" s="106" t="s">
        <v>8</v>
      </c>
      <c r="E7" s="23" t="s">
        <v>101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172</v>
      </c>
      <c r="E9" s="23" t="s">
        <v>174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175</v>
      </c>
      <c r="D11" s="201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2"/>
      <c r="E12" s="203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2"/>
      <c r="E13" s="203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scaleWithDoc="0" alignWithMargins="0">
    <oddFooter>&amp;L PROW_413_311/13/01/EPO&amp;RStrona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workbookViewId="0" topLeftCell="A1">
      <selection activeCell="C15" sqref="C15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2.14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1.8515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6" t="str">
        <f>+OPIS!C3</f>
        <v>II. CHARAKTERYSTYKA PLANOWANEJ OPERACJI</v>
      </c>
      <c r="D3" s="216"/>
      <c r="E3" s="216"/>
      <c r="F3" s="216"/>
      <c r="G3" s="216"/>
      <c r="H3" s="216"/>
      <c r="I3" s="216"/>
      <c r="J3" s="216"/>
      <c r="K3" s="36"/>
    </row>
    <row r="4" spans="2:13" ht="15.75" customHeight="1">
      <c r="B4" s="36"/>
      <c r="C4" s="217" t="s">
        <v>59</v>
      </c>
      <c r="D4" s="217"/>
      <c r="E4" s="217"/>
      <c r="F4" s="217"/>
      <c r="G4" s="217"/>
      <c r="H4" s="217"/>
      <c r="I4" s="217"/>
      <c r="J4" s="217"/>
      <c r="K4" s="36"/>
      <c r="M4" s="35" t="s">
        <v>157</v>
      </c>
    </row>
    <row r="5" spans="2:13" ht="27.75" customHeight="1">
      <c r="B5" s="36"/>
      <c r="C5" s="218" t="s">
        <v>90</v>
      </c>
      <c r="D5" s="219"/>
      <c r="E5" s="219"/>
      <c r="F5" s="219"/>
      <c r="G5" s="219"/>
      <c r="H5" s="219"/>
      <c r="I5" s="219"/>
      <c r="J5" s="220"/>
      <c r="K5" s="36"/>
      <c r="M5" s="35" t="s">
        <v>183</v>
      </c>
    </row>
    <row r="6" spans="2:11" ht="27.75" customHeight="1">
      <c r="B6" s="36"/>
      <c r="C6" s="224" t="s">
        <v>91</v>
      </c>
      <c r="D6" s="225"/>
      <c r="E6" s="225"/>
      <c r="F6" s="226"/>
      <c r="G6" s="204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4" t="s">
        <v>92</v>
      </c>
      <c r="D7" s="225"/>
      <c r="E7" s="225"/>
      <c r="F7" s="226"/>
      <c r="G7" s="227"/>
      <c r="H7" s="101"/>
      <c r="I7" s="110"/>
      <c r="J7" s="116"/>
      <c r="K7" s="36"/>
    </row>
    <row r="8" spans="2:13" ht="27.75" customHeight="1">
      <c r="B8" s="36"/>
      <c r="C8" s="224" t="s">
        <v>93</v>
      </c>
      <c r="D8" s="225"/>
      <c r="E8" s="225"/>
      <c r="F8" s="226"/>
      <c r="G8" s="205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4" t="s">
        <v>94</v>
      </c>
      <c r="D9" s="225"/>
      <c r="E9" s="225"/>
      <c r="F9" s="226"/>
      <c r="G9" s="206"/>
      <c r="H9" s="207"/>
      <c r="I9" s="208"/>
      <c r="J9" s="209"/>
      <c r="K9" s="36"/>
      <c r="M9" s="35" t="s">
        <v>65</v>
      </c>
    </row>
    <row r="10" spans="2:13" ht="22.5" customHeight="1">
      <c r="B10" s="36"/>
      <c r="C10" s="218" t="s">
        <v>97</v>
      </c>
      <c r="D10" s="219"/>
      <c r="E10" s="219"/>
      <c r="F10" s="219"/>
      <c r="G10" s="219"/>
      <c r="H10" s="219"/>
      <c r="I10" s="219"/>
      <c r="J10" s="220"/>
      <c r="K10" s="36"/>
      <c r="M10" s="35" t="s">
        <v>66</v>
      </c>
    </row>
    <row r="11" spans="2:11" ht="15" customHeight="1">
      <c r="B11" s="36"/>
      <c r="C11" s="221" t="s">
        <v>98</v>
      </c>
      <c r="D11" s="222"/>
      <c r="E11" s="222"/>
      <c r="F11" s="222"/>
      <c r="G11" s="222"/>
      <c r="H11" s="222"/>
      <c r="I11" s="222"/>
      <c r="J11" s="223"/>
      <c r="K11" s="36"/>
    </row>
    <row r="12" spans="2:11" ht="15" customHeight="1">
      <c r="B12" s="36"/>
      <c r="C12" s="204" t="s">
        <v>16</v>
      </c>
      <c r="D12" s="210" t="s">
        <v>60</v>
      </c>
      <c r="E12" s="214"/>
      <c r="F12" s="211"/>
      <c r="G12" s="210" t="s">
        <v>61</v>
      </c>
      <c r="H12" s="211"/>
      <c r="I12" s="230" t="s">
        <v>60</v>
      </c>
      <c r="J12" s="201"/>
      <c r="K12" s="36"/>
    </row>
    <row r="13" spans="2:11" ht="15" customHeight="1">
      <c r="B13" s="36"/>
      <c r="C13" s="205"/>
      <c r="D13" s="212"/>
      <c r="E13" s="215"/>
      <c r="F13" s="213"/>
      <c r="G13" s="212"/>
      <c r="H13" s="213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1"/>
      <c r="E14" s="236"/>
      <c r="F14" s="232"/>
      <c r="G14" s="231"/>
      <c r="H14" s="232"/>
      <c r="I14" s="53"/>
      <c r="J14" s="53"/>
      <c r="K14" s="36"/>
    </row>
    <row r="15" spans="2:13" ht="88.5" customHeight="1">
      <c r="B15" s="36"/>
      <c r="C15" s="23" t="s">
        <v>208</v>
      </c>
      <c r="D15" s="233"/>
      <c r="E15" s="234"/>
      <c r="F15" s="234"/>
      <c r="G15" s="234"/>
      <c r="H15" s="234"/>
      <c r="I15" s="234"/>
      <c r="J15" s="235"/>
      <c r="K15" s="36"/>
      <c r="M15" s="35">
        <v>1</v>
      </c>
    </row>
    <row r="16" spans="2:11" ht="27.75" customHeight="1">
      <c r="B16" s="36"/>
      <c r="C16" s="218" t="s">
        <v>184</v>
      </c>
      <c r="D16" s="219"/>
      <c r="E16" s="219"/>
      <c r="F16" s="219"/>
      <c r="G16" s="219"/>
      <c r="H16" s="219"/>
      <c r="I16" s="219"/>
      <c r="J16" s="220"/>
      <c r="K16" s="36"/>
    </row>
    <row r="17" spans="2:11" ht="15" customHeight="1">
      <c r="B17" s="36"/>
      <c r="C17" s="198" t="s">
        <v>102</v>
      </c>
      <c r="D17" s="198" t="s">
        <v>103</v>
      </c>
      <c r="E17" s="198" t="s">
        <v>104</v>
      </c>
      <c r="F17" s="229" t="s">
        <v>105</v>
      </c>
      <c r="G17" s="229"/>
      <c r="H17" s="198" t="s">
        <v>62</v>
      </c>
      <c r="I17" s="198"/>
      <c r="J17" s="198" t="s">
        <v>106</v>
      </c>
      <c r="K17" s="36"/>
    </row>
    <row r="18" spans="2:20" ht="35.25" customHeight="1">
      <c r="B18" s="36"/>
      <c r="C18" s="198"/>
      <c r="D18" s="198"/>
      <c r="E18" s="198"/>
      <c r="F18" s="229"/>
      <c r="G18" s="229"/>
      <c r="H18" s="23" t="s">
        <v>63</v>
      </c>
      <c r="I18" s="23" t="s">
        <v>107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8"/>
      <c r="G19" s="228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PROW_413_311/13/01/EPO&amp;RStrona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C9" sqref="C9:J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6" t="str">
        <f>+OPIS!C3</f>
        <v>II. CHARAKTERYSTYKA PLANOWANEJ OPERACJI</v>
      </c>
      <c r="D3" s="216"/>
      <c r="E3" s="216"/>
      <c r="F3" s="216"/>
      <c r="G3" s="216"/>
      <c r="H3" s="216"/>
      <c r="I3" s="216"/>
      <c r="J3" s="216"/>
      <c r="K3" s="36"/>
      <c r="L3" s="35"/>
      <c r="M3" s="35"/>
      <c r="N3" s="35"/>
      <c r="O3" s="35"/>
    </row>
    <row r="4" spans="1:15" ht="15.75" customHeight="1">
      <c r="A4" s="35"/>
      <c r="B4" s="36"/>
      <c r="C4" s="217" t="s">
        <v>59</v>
      </c>
      <c r="D4" s="217"/>
      <c r="E4" s="217"/>
      <c r="F4" s="217"/>
      <c r="G4" s="217"/>
      <c r="H4" s="217"/>
      <c r="I4" s="217"/>
      <c r="J4" s="217"/>
      <c r="K4" s="36"/>
      <c r="L4" s="35"/>
      <c r="M4" s="35"/>
      <c r="N4" s="35"/>
      <c r="O4" s="35"/>
    </row>
    <row r="5" spans="1:15" ht="15.75" customHeight="1">
      <c r="A5" s="35"/>
      <c r="B5" s="36"/>
      <c r="C5" s="240" t="s">
        <v>184</v>
      </c>
      <c r="D5" s="241"/>
      <c r="E5" s="241"/>
      <c r="F5" s="241"/>
      <c r="G5" s="241"/>
      <c r="H5" s="241"/>
      <c r="I5" s="241"/>
      <c r="J5" s="242"/>
      <c r="K5" s="36"/>
      <c r="L5" s="35"/>
      <c r="M5" s="35"/>
      <c r="N5" s="35"/>
      <c r="O5" s="35"/>
    </row>
    <row r="6" spans="1:15" ht="15.75" customHeight="1">
      <c r="A6" s="35"/>
      <c r="B6" s="36"/>
      <c r="C6" s="240" t="s">
        <v>108</v>
      </c>
      <c r="D6" s="241"/>
      <c r="E6" s="241"/>
      <c r="F6" s="241"/>
      <c r="G6" s="241"/>
      <c r="H6" s="241"/>
      <c r="I6" s="241"/>
      <c r="J6" s="242"/>
      <c r="K6" s="36"/>
      <c r="L6" s="35"/>
      <c r="M6" s="35"/>
      <c r="N6" s="35"/>
      <c r="O6" s="35"/>
    </row>
    <row r="7" spans="1:15" ht="369.75" customHeight="1">
      <c r="A7" s="35"/>
      <c r="B7" s="36"/>
      <c r="C7" s="237"/>
      <c r="D7" s="238"/>
      <c r="E7" s="238"/>
      <c r="F7" s="238"/>
      <c r="G7" s="238"/>
      <c r="H7" s="238"/>
      <c r="I7" s="238"/>
      <c r="J7" s="239"/>
      <c r="K7" s="36"/>
      <c r="L7" s="35"/>
      <c r="M7" s="35"/>
      <c r="N7" s="35"/>
      <c r="O7" s="35"/>
    </row>
    <row r="8" spans="1:15" ht="15.75" customHeight="1">
      <c r="A8" s="35"/>
      <c r="B8" s="36"/>
      <c r="C8" s="240" t="s">
        <v>109</v>
      </c>
      <c r="D8" s="241"/>
      <c r="E8" s="241"/>
      <c r="F8" s="241"/>
      <c r="G8" s="241"/>
      <c r="H8" s="241"/>
      <c r="I8" s="241"/>
      <c r="J8" s="242"/>
      <c r="K8" s="36"/>
      <c r="L8" s="35"/>
      <c r="M8" s="35"/>
      <c r="N8" s="35"/>
      <c r="O8" s="35"/>
    </row>
    <row r="9" spans="1:15" ht="409.5" customHeight="1">
      <c r="A9" s="35"/>
      <c r="B9" s="36"/>
      <c r="C9" s="237"/>
      <c r="D9" s="238"/>
      <c r="E9" s="238"/>
      <c r="F9" s="238"/>
      <c r="G9" s="238"/>
      <c r="H9" s="238"/>
      <c r="I9" s="238"/>
      <c r="J9" s="239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PROW_413_311/13/01/EPO&amp;RStrona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A7">
      <selection activeCell="K23" sqref="K23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3" t="s">
        <v>122</v>
      </c>
      <c r="D6" s="243"/>
      <c r="E6" s="243"/>
      <c r="F6" s="243"/>
      <c r="G6" s="243"/>
      <c r="H6" s="243"/>
      <c r="I6" s="243"/>
      <c r="J6" s="243"/>
      <c r="K6" s="8" t="s">
        <v>110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3"/>
      <c r="D7" s="243"/>
      <c r="E7" s="243"/>
      <c r="F7" s="243"/>
      <c r="G7" s="243"/>
      <c r="H7" s="243"/>
      <c r="I7" s="243"/>
      <c r="J7" s="243"/>
      <c r="K7" s="57">
        <f>+L7-1</f>
        <v>2012</v>
      </c>
      <c r="L7" s="97">
        <v>2013</v>
      </c>
      <c r="M7" s="57">
        <f>L7+1</f>
        <v>2014</v>
      </c>
      <c r="N7" s="57">
        <f>M7+1</f>
        <v>2015</v>
      </c>
      <c r="O7" s="57">
        <f>N7+1</f>
        <v>2016</v>
      </c>
      <c r="P7" s="57">
        <f>O7+1</f>
        <v>2017</v>
      </c>
      <c r="Q7" s="57">
        <f>P7+1</f>
        <v>2018</v>
      </c>
      <c r="R7" s="10"/>
    </row>
    <row r="8" spans="2:18" s="6" customFormat="1" ht="21.75" customHeight="1">
      <c r="B8" s="11"/>
      <c r="C8" s="246"/>
      <c r="D8" s="243" t="s">
        <v>15</v>
      </c>
      <c r="E8" s="243"/>
      <c r="F8" s="243"/>
      <c r="G8" s="243"/>
      <c r="H8" s="243"/>
      <c r="I8" s="243"/>
      <c r="J8" s="243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3" t="s">
        <v>111</v>
      </c>
      <c r="E9" s="243"/>
      <c r="F9" s="243"/>
      <c r="G9" s="243"/>
      <c r="H9" s="243"/>
      <c r="I9" s="243"/>
      <c r="J9" s="243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3" t="s">
        <v>120</v>
      </c>
      <c r="E10" s="244" t="s">
        <v>121</v>
      </c>
      <c r="F10" s="244"/>
      <c r="G10" s="244"/>
      <c r="H10" s="244"/>
      <c r="I10" s="244"/>
      <c r="J10" s="24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3"/>
      <c r="E11" s="244" t="s">
        <v>113</v>
      </c>
      <c r="F11" s="244"/>
      <c r="G11" s="244"/>
      <c r="H11" s="244"/>
      <c r="I11" s="244"/>
      <c r="J11" s="24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3"/>
      <c r="E12" s="244" t="s">
        <v>114</v>
      </c>
      <c r="F12" s="244"/>
      <c r="G12" s="244"/>
      <c r="H12" s="244"/>
      <c r="I12" s="244"/>
      <c r="J12" s="24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3"/>
      <c r="E13" s="245" t="s">
        <v>112</v>
      </c>
      <c r="F13" s="245"/>
      <c r="G13" s="245"/>
      <c r="H13" s="245"/>
      <c r="I13" s="245"/>
      <c r="J13" s="24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3" t="s">
        <v>115</v>
      </c>
      <c r="D14" s="243"/>
      <c r="E14" s="243"/>
      <c r="F14" s="243"/>
      <c r="G14" s="243"/>
      <c r="H14" s="243"/>
      <c r="I14" s="243"/>
      <c r="J14" s="243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3" t="s">
        <v>185</v>
      </c>
      <c r="D15" s="243"/>
      <c r="E15" s="243"/>
      <c r="F15" s="243"/>
      <c r="G15" s="243"/>
      <c r="H15" s="243"/>
      <c r="I15" s="243"/>
      <c r="J15" s="243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3" t="s">
        <v>16</v>
      </c>
      <c r="D19" s="246" t="s">
        <v>116</v>
      </c>
      <c r="E19" s="246"/>
      <c r="F19" s="246" t="s">
        <v>17</v>
      </c>
      <c r="G19" s="246"/>
      <c r="H19" s="246"/>
      <c r="I19" s="246" t="s">
        <v>117</v>
      </c>
      <c r="J19" s="246" t="s">
        <v>118</v>
      </c>
      <c r="K19" s="247" t="s">
        <v>119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3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3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3"/>
      <c r="D22" s="246"/>
      <c r="E22" s="246"/>
      <c r="F22" s="246"/>
      <c r="G22" s="246"/>
      <c r="H22" s="246"/>
      <c r="I22" s="246"/>
      <c r="J22" s="246"/>
      <c r="K22" s="9">
        <f>+K7</f>
        <v>2012</v>
      </c>
      <c r="L22" s="9">
        <f>+L7</f>
        <v>2013</v>
      </c>
      <c r="M22" s="9">
        <f>M7</f>
        <v>2014</v>
      </c>
      <c r="N22" s="9">
        <f>M22+1</f>
        <v>2015</v>
      </c>
      <c r="O22" s="9">
        <f>N22+1</f>
        <v>2016</v>
      </c>
      <c r="P22" s="9">
        <f>O22+1</f>
        <v>2017</v>
      </c>
      <c r="Q22" s="9">
        <f>P22+1</f>
        <v>2018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3"/>
      <c r="E23" s="203"/>
      <c r="F23" s="203"/>
      <c r="G23" s="203"/>
      <c r="H23" s="203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4" t="s">
        <v>123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11"/>
    </row>
    <row r="26" spans="2:18" s="6" customFormat="1" ht="12.75" customHeight="1">
      <c r="B26" s="11"/>
      <c r="C26" s="246" t="s">
        <v>16</v>
      </c>
      <c r="D26" s="253" t="str">
        <f>+K21</f>
        <v>Rok poprzedni</v>
      </c>
      <c r="E26" s="253"/>
      <c r="F26" s="253" t="str">
        <f>+L21</f>
        <v>Rok bieżący</v>
      </c>
      <c r="G26" s="253"/>
      <c r="H26" s="253" t="str">
        <f>+M21</f>
        <v>Rok</v>
      </c>
      <c r="I26" s="253"/>
      <c r="J26" s="253" t="str">
        <f>+N21</f>
        <v>Rok</v>
      </c>
      <c r="K26" s="253"/>
      <c r="L26" s="253" t="str">
        <f>+O21</f>
        <v>Rok</v>
      </c>
      <c r="M26" s="253"/>
      <c r="N26" s="253" t="str">
        <f>+P21</f>
        <v>Rok</v>
      </c>
      <c r="O26" s="253"/>
      <c r="P26" s="253" t="str">
        <f>+Q21</f>
        <v>Rok</v>
      </c>
      <c r="Q26" s="253"/>
      <c r="R26" s="11"/>
    </row>
    <row r="27" spans="2:18" s="6" customFormat="1" ht="12.75" customHeight="1">
      <c r="B27" s="11"/>
      <c r="C27" s="246"/>
      <c r="D27" s="256">
        <f>+K22</f>
        <v>2012</v>
      </c>
      <c r="E27" s="256"/>
      <c r="F27" s="256">
        <f>+L22</f>
        <v>2013</v>
      </c>
      <c r="G27" s="256"/>
      <c r="H27" s="256">
        <f>+M22</f>
        <v>2014</v>
      </c>
      <c r="I27" s="256"/>
      <c r="J27" s="256">
        <f>+N22</f>
        <v>2015</v>
      </c>
      <c r="K27" s="256"/>
      <c r="L27" s="256">
        <f>+O22</f>
        <v>2016</v>
      </c>
      <c r="M27" s="256"/>
      <c r="N27" s="256">
        <f>+P22</f>
        <v>2017</v>
      </c>
      <c r="O27" s="256"/>
      <c r="P27" s="256">
        <f>+Q22</f>
        <v>2018</v>
      </c>
      <c r="Q27" s="256"/>
      <c r="R27" s="11"/>
    </row>
    <row r="28" spans="2:20" s="6" customFormat="1" ht="20.25" customHeight="1">
      <c r="B28" s="11"/>
      <c r="C28" s="246"/>
      <c r="D28" s="61" t="s">
        <v>124</v>
      </c>
      <c r="E28" s="61" t="s">
        <v>125</v>
      </c>
      <c r="F28" s="61" t="s">
        <v>124</v>
      </c>
      <c r="G28" s="61" t="s">
        <v>125</v>
      </c>
      <c r="H28" s="61" t="s">
        <v>124</v>
      </c>
      <c r="I28" s="61" t="s">
        <v>125</v>
      </c>
      <c r="J28" s="61" t="s">
        <v>124</v>
      </c>
      <c r="K28" s="61" t="s">
        <v>125</v>
      </c>
      <c r="L28" s="61" t="s">
        <v>124</v>
      </c>
      <c r="M28" s="61" t="s">
        <v>125</v>
      </c>
      <c r="N28" s="61" t="s">
        <v>124</v>
      </c>
      <c r="O28" s="61" t="s">
        <v>125</v>
      </c>
      <c r="P28" s="61" t="s">
        <v>124</v>
      </c>
      <c r="Q28" s="61" t="s">
        <v>125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5"/>
      <c r="D34" s="255"/>
      <c r="E34" s="255"/>
      <c r="F34" s="255"/>
      <c r="G34" s="255"/>
      <c r="H34" s="255"/>
      <c r="I34" s="255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4"/>
  <headerFooter scaleWithDoc="0" alignWithMargins="0">
    <oddFooter>&amp;L PROW_413_311/13/01/EPO&amp;RStrona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H6" sqref="H6:M9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127</v>
      </c>
      <c r="E6" s="246"/>
      <c r="F6" s="246"/>
      <c r="G6" s="246"/>
      <c r="H6" s="246" t="s">
        <v>128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70"/>
      <c r="E10" s="270"/>
      <c r="F10" s="270"/>
      <c r="G10" s="270"/>
      <c r="H10" s="203"/>
      <c r="I10" s="203"/>
      <c r="J10" s="203"/>
      <c r="K10" s="203"/>
      <c r="L10" s="203"/>
      <c r="M10" s="203"/>
      <c r="N10" s="203"/>
      <c r="O10" s="203"/>
      <c r="P10" s="272"/>
      <c r="Q10" s="272"/>
      <c r="R10" s="11"/>
      <c r="U10" s="6">
        <f>+P10</f>
        <v>0</v>
      </c>
    </row>
    <row r="11" spans="2:20" s="6" customFormat="1" ht="24.75" customHeight="1">
      <c r="B11" s="11"/>
      <c r="C11" s="271" t="s">
        <v>20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59">
        <f>+U5</f>
        <v>0</v>
      </c>
      <c r="Q11" s="259"/>
      <c r="R11" s="11"/>
      <c r="T11" s="6">
        <v>2</v>
      </c>
    </row>
    <row r="12" spans="2:18" s="6" customFormat="1" ht="28.5" customHeight="1">
      <c r="B12" s="11"/>
      <c r="C12" s="254" t="s">
        <v>123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11"/>
    </row>
    <row r="13" spans="2:18" s="6" customFormat="1" ht="12.75" customHeight="1">
      <c r="B13" s="11"/>
      <c r="C13" s="246" t="s">
        <v>16</v>
      </c>
      <c r="D13" s="264" t="s">
        <v>18</v>
      </c>
      <c r="E13" s="265"/>
      <c r="F13" s="265"/>
      <c r="G13" s="266"/>
      <c r="H13" s="253" t="s">
        <v>19</v>
      </c>
      <c r="I13" s="253"/>
      <c r="J13" s="253" t="str">
        <f>+H13</f>
        <v>Rok</v>
      </c>
      <c r="K13" s="253"/>
      <c r="L13" s="253" t="str">
        <f>+J13</f>
        <v>Rok</v>
      </c>
      <c r="M13" s="253"/>
      <c r="N13" s="253" t="str">
        <f>+L13</f>
        <v>Rok</v>
      </c>
      <c r="O13" s="253"/>
      <c r="P13" s="253" t="str">
        <f>+N13</f>
        <v>Rok</v>
      </c>
      <c r="Q13" s="253"/>
      <c r="R13" s="11"/>
    </row>
    <row r="14" spans="2:18" s="6" customFormat="1" ht="12.75" customHeight="1">
      <c r="B14" s="11"/>
      <c r="C14" s="246"/>
      <c r="D14" s="267">
        <f>+'PF1 ŚWiO'!L7</f>
        <v>2013</v>
      </c>
      <c r="E14" s="268"/>
      <c r="F14" s="268"/>
      <c r="G14" s="269"/>
      <c r="H14" s="256">
        <f>+D14+1</f>
        <v>2014</v>
      </c>
      <c r="I14" s="256"/>
      <c r="J14" s="256">
        <f>+H14+1</f>
        <v>2015</v>
      </c>
      <c r="K14" s="256"/>
      <c r="L14" s="256">
        <f>+J14+1</f>
        <v>2016</v>
      </c>
      <c r="M14" s="256"/>
      <c r="N14" s="256">
        <f>+L14+1</f>
        <v>2017</v>
      </c>
      <c r="O14" s="256"/>
      <c r="P14" s="256">
        <f>+N14+1</f>
        <v>2018</v>
      </c>
      <c r="Q14" s="256"/>
      <c r="R14" s="11"/>
    </row>
    <row r="15" spans="2:20" s="6" customFormat="1" ht="20.25" customHeight="1">
      <c r="B15" s="11"/>
      <c r="C15" s="246"/>
      <c r="D15" s="262" t="s">
        <v>124</v>
      </c>
      <c r="E15" s="263"/>
      <c r="F15" s="262" t="s">
        <v>125</v>
      </c>
      <c r="G15" s="263"/>
      <c r="H15" s="61" t="s">
        <v>124</v>
      </c>
      <c r="I15" s="61" t="s">
        <v>125</v>
      </c>
      <c r="J15" s="61" t="s">
        <v>124</v>
      </c>
      <c r="K15" s="61" t="s">
        <v>125</v>
      </c>
      <c r="L15" s="61" t="s">
        <v>124</v>
      </c>
      <c r="M15" s="61" t="s">
        <v>125</v>
      </c>
      <c r="N15" s="61" t="s">
        <v>124</v>
      </c>
      <c r="O15" s="61" t="s">
        <v>125</v>
      </c>
      <c r="P15" s="61" t="s">
        <v>124</v>
      </c>
      <c r="Q15" s="61" t="s">
        <v>125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0"/>
      <c r="E16" s="261"/>
      <c r="F16" s="260"/>
      <c r="G16" s="26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7">
        <f>+AC5</f>
        <v>0</v>
      </c>
      <c r="E17" s="258"/>
      <c r="F17" s="257">
        <f>+AD5</f>
        <v>0</v>
      </c>
      <c r="G17" s="258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5"/>
      <c r="D21" s="255"/>
      <c r="E21" s="255"/>
      <c r="F21" s="255"/>
      <c r="G21" s="255"/>
      <c r="H21" s="255"/>
      <c r="I21" s="255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PROW_413_311/13/01/EPO&amp;RStrona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I25" sqref="I25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132</v>
      </c>
      <c r="U6" s="3" t="s">
        <v>133</v>
      </c>
      <c r="V6" s="3" t="s">
        <v>134</v>
      </c>
      <c r="W6" s="3" t="s">
        <v>135</v>
      </c>
      <c r="X6" s="3" t="s">
        <v>136</v>
      </c>
      <c r="Y6" s="3" t="s">
        <v>137</v>
      </c>
      <c r="Z6" s="3" t="s">
        <v>138</v>
      </c>
      <c r="AA6" s="3" t="s">
        <v>139</v>
      </c>
      <c r="AB6" s="3" t="s">
        <v>144</v>
      </c>
      <c r="AC6" s="3" t="s">
        <v>140</v>
      </c>
      <c r="AD6" s="3" t="s">
        <v>141</v>
      </c>
      <c r="AE6" s="3" t="s">
        <v>142</v>
      </c>
      <c r="AF6" s="3" t="s">
        <v>143</v>
      </c>
      <c r="AG6" s="3" t="s">
        <v>149</v>
      </c>
      <c r="AH6" s="3" t="s">
        <v>145</v>
      </c>
      <c r="AI6" s="3" t="s">
        <v>146</v>
      </c>
      <c r="AJ6" s="3" t="s">
        <v>147</v>
      </c>
      <c r="AK6" s="3" t="s">
        <v>148</v>
      </c>
    </row>
    <row r="7" spans="2:37" s="6" customFormat="1" ht="12">
      <c r="B7" s="11"/>
      <c r="C7" s="12" t="s">
        <v>204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7" t="s">
        <v>70</v>
      </c>
      <c r="D9" s="293" t="s">
        <v>130</v>
      </c>
      <c r="E9" s="294"/>
      <c r="F9" s="294"/>
      <c r="G9" s="294"/>
      <c r="H9" s="297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8"/>
      <c r="D10" s="295"/>
      <c r="E10" s="296"/>
      <c r="F10" s="296"/>
      <c r="G10" s="296"/>
      <c r="H10" s="298"/>
      <c r="I10" s="112">
        <f>+'PF1 ŚWiO'!L7</f>
        <v>2013</v>
      </c>
      <c r="J10" s="55">
        <f>+I10+1</f>
        <v>2014</v>
      </c>
      <c r="K10" s="55">
        <f>+J10+1</f>
        <v>2015</v>
      </c>
      <c r="L10" s="55">
        <f>+K10+1</f>
        <v>2016</v>
      </c>
      <c r="M10" s="55">
        <f>+L10+1</f>
        <v>2017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2"/>
      <c r="E11" s="283"/>
      <c r="F11" s="283"/>
      <c r="G11" s="284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3" t="s">
        <v>20</v>
      </c>
      <c r="D12" s="274"/>
      <c r="E12" s="274"/>
      <c r="F12" s="274"/>
      <c r="G12" s="274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5" t="s">
        <v>129</v>
      </c>
      <c r="D13" s="276"/>
      <c r="E13" s="276"/>
      <c r="F13" s="276"/>
      <c r="G13" s="27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80"/>
      <c r="E14" s="280"/>
      <c r="F14" s="280"/>
      <c r="G14" s="280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3" t="s">
        <v>20</v>
      </c>
      <c r="D15" s="274"/>
      <c r="E15" s="274"/>
      <c r="F15" s="274"/>
      <c r="G15" s="274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5" t="s">
        <v>131</v>
      </c>
      <c r="D16" s="276"/>
      <c r="E16" s="276"/>
      <c r="F16" s="276"/>
      <c r="G16" s="27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2"/>
      <c r="E17" s="283"/>
      <c r="F17" s="283"/>
      <c r="G17" s="284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3" t="s">
        <v>20</v>
      </c>
      <c r="D18" s="274"/>
      <c r="E18" s="274"/>
      <c r="F18" s="274"/>
      <c r="G18" s="274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1" t="s">
        <v>150</v>
      </c>
      <c r="D19" s="281"/>
      <c r="E19" s="281"/>
      <c r="F19" s="281"/>
      <c r="G19" s="281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8" t="s">
        <v>206</v>
      </c>
      <c r="D22" s="278"/>
      <c r="E22" s="278"/>
      <c r="F22" s="278"/>
      <c r="G22" s="278"/>
      <c r="H22" s="279"/>
      <c r="I22" s="279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6" t="s">
        <v>16</v>
      </c>
      <c r="D23" s="286" t="s">
        <v>198</v>
      </c>
      <c r="E23" s="287"/>
      <c r="F23" s="246" t="s">
        <v>200</v>
      </c>
      <c r="G23" s="288"/>
      <c r="H23" s="285" t="s">
        <v>21</v>
      </c>
      <c r="I23" s="285" t="s">
        <v>45</v>
      </c>
      <c r="J23" s="285"/>
      <c r="K23" s="285"/>
      <c r="L23" s="285"/>
      <c r="M23" s="285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7"/>
      <c r="D24" s="287"/>
      <c r="E24" s="287"/>
      <c r="F24" s="287"/>
      <c r="G24" s="287"/>
      <c r="H24" s="289"/>
      <c r="I24" s="61">
        <f>I10</f>
        <v>2013</v>
      </c>
      <c r="J24" s="61">
        <f>I24+1</f>
        <v>2014</v>
      </c>
      <c r="K24" s="61">
        <f>J24+1</f>
        <v>2015</v>
      </c>
      <c r="L24" s="61">
        <f>K24+1</f>
        <v>2016</v>
      </c>
      <c r="M24" s="61">
        <f>L24+1</f>
        <v>2017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90"/>
      <c r="E25" s="291"/>
      <c r="F25" s="290"/>
      <c r="G25" s="292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1" t="s">
        <v>199</v>
      </c>
      <c r="D26" s="281"/>
      <c r="E26" s="281"/>
      <c r="F26" s="281"/>
      <c r="G26" s="281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PROW_413_311/13/01/EPO&amp;RStrona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I19" sqref="I1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201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202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203</v>
      </c>
    </row>
    <row r="4" spans="1:16" ht="18" customHeight="1">
      <c r="A4" s="27"/>
      <c r="B4" s="299" t="s">
        <v>153</v>
      </c>
      <c r="C4" s="300"/>
      <c r="D4" s="300"/>
      <c r="E4" s="300"/>
      <c r="F4" s="300"/>
      <c r="G4" s="300"/>
      <c r="H4" s="300"/>
      <c r="I4" s="300"/>
      <c r="J4" s="300"/>
      <c r="K4" s="300"/>
      <c r="P4">
        <v>0</v>
      </c>
    </row>
    <row r="5" spans="1:11" ht="12.75">
      <c r="A5" s="27"/>
      <c r="B5" s="29" t="s">
        <v>154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2012</v>
      </c>
      <c r="E8" s="92">
        <f>+'PF1 ŚWiO'!L7</f>
        <v>2013</v>
      </c>
      <c r="F8" s="25">
        <f>+E8+1</f>
        <v>2014</v>
      </c>
      <c r="G8" s="25">
        <f>+F8+1</f>
        <v>2015</v>
      </c>
      <c r="H8" s="25">
        <f>+G8+1</f>
        <v>2016</v>
      </c>
      <c r="I8" s="25">
        <f>+H8+1</f>
        <v>2017</v>
      </c>
      <c r="J8" s="25">
        <f>+I8+1</f>
        <v>2018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151</v>
      </c>
      <c r="C11" s="33" t="s">
        <v>50</v>
      </c>
      <c r="D11" s="23" t="s">
        <v>51</v>
      </c>
      <c r="E11" s="230" t="s">
        <v>26</v>
      </c>
      <c r="F11" s="307"/>
      <c r="G11" s="307"/>
      <c r="H11" s="307"/>
      <c r="I11" s="307"/>
      <c r="J11" s="201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8"/>
      <c r="F12" s="309"/>
      <c r="G12" s="309"/>
      <c r="H12" s="309"/>
      <c r="I12" s="309"/>
      <c r="J12" s="310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10" t="s">
        <v>152</v>
      </c>
      <c r="C14" s="211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1"/>
      <c r="C15" s="302"/>
      <c r="D15" s="92">
        <f aca="true" t="shared" si="0" ref="D15:J15">+D8</f>
        <v>2012</v>
      </c>
      <c r="E15" s="25">
        <f t="shared" si="0"/>
        <v>2013</v>
      </c>
      <c r="F15" s="25">
        <f t="shared" si="0"/>
        <v>2014</v>
      </c>
      <c r="G15" s="25">
        <f t="shared" si="0"/>
        <v>2015</v>
      </c>
      <c r="H15" s="25">
        <f t="shared" si="0"/>
        <v>2016</v>
      </c>
      <c r="I15" s="25">
        <f t="shared" si="0"/>
        <v>2017</v>
      </c>
      <c r="J15" s="25">
        <f t="shared" si="0"/>
        <v>2018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5" t="s">
        <v>20</v>
      </c>
      <c r="C17" s="306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173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4" t="s">
        <v>27</v>
      </c>
      <c r="C21" s="221"/>
      <c r="D21" s="24" t="s">
        <v>110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4"/>
      <c r="C22" s="221"/>
      <c r="D22" s="25">
        <f aca="true" t="shared" si="2" ref="D22:J22">+D15</f>
        <v>2012</v>
      </c>
      <c r="E22" s="25">
        <f t="shared" si="2"/>
        <v>2013</v>
      </c>
      <c r="F22" s="25">
        <f t="shared" si="2"/>
        <v>2014</v>
      </c>
      <c r="G22" s="25">
        <f t="shared" si="2"/>
        <v>2015</v>
      </c>
      <c r="H22" s="25">
        <f t="shared" si="2"/>
        <v>2016</v>
      </c>
      <c r="I22" s="25">
        <f t="shared" si="2"/>
        <v>2017</v>
      </c>
      <c r="J22" s="25">
        <f t="shared" si="2"/>
        <v>2018</v>
      </c>
      <c r="K22" s="27"/>
    </row>
    <row r="23" spans="1:11" ht="24" customHeight="1">
      <c r="A23" s="27"/>
      <c r="B23" s="303" t="s">
        <v>182</v>
      </c>
      <c r="C23" s="303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4" t="s">
        <v>28</v>
      </c>
      <c r="C24" s="304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4" t="s">
        <v>155</v>
      </c>
      <c r="C25" s="304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4" t="s">
        <v>29</v>
      </c>
      <c r="C26" s="304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4" t="s">
        <v>30</v>
      </c>
      <c r="C27" s="304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1" t="s">
        <v>34</v>
      </c>
      <c r="C28" s="312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4" t="s">
        <v>31</v>
      </c>
      <c r="C29" s="304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4" t="s">
        <v>32</v>
      </c>
      <c r="C30" s="304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4" t="s">
        <v>33</v>
      </c>
      <c r="C31" s="304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4" t="s">
        <v>20</v>
      </c>
      <c r="C32" s="304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</sheetData>
  <sheetProtection password="CCD0" sheet="1" objects="1" scenarios="1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scaleWithDoc="0" alignWithMargins="0">
    <oddFooter>&amp;L PROW_413_311/13/01/EPO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basia</cp:lastModifiedBy>
  <cp:lastPrinted>2013-07-05T07:42:07Z</cp:lastPrinted>
  <dcterms:created xsi:type="dcterms:W3CDTF">2004-03-22T17:21:57Z</dcterms:created>
  <dcterms:modified xsi:type="dcterms:W3CDTF">2014-03-03T09:12:13Z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